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8_{424DFD33-2AF8-4295-8F43-15DD1DDD9F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zpočet" sheetId="4" r:id="rId1"/>
  </sheets>
  <definedNames>
    <definedName name="_xlnm.Print_Area" localSheetId="0">Rozpočet!$B$1:$M$53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4" l="1"/>
  <c r="H20" i="4" l="1"/>
  <c r="G27" i="4" l="1"/>
  <c r="J27" i="4" s="1"/>
  <c r="L27" i="4" s="1"/>
  <c r="G11" i="4"/>
  <c r="J11" i="4" s="1"/>
  <c r="L11" i="4" s="1"/>
  <c r="G10" i="4"/>
  <c r="J10" i="4" s="1"/>
  <c r="L10" i="4" s="1"/>
  <c r="G41" i="4" l="1"/>
  <c r="J41" i="4" s="1"/>
  <c r="L41" i="4" s="1"/>
  <c r="H43" i="4"/>
  <c r="K43" i="4" s="1"/>
  <c r="L43" i="4" s="1"/>
  <c r="H42" i="4"/>
  <c r="K42" i="4" s="1"/>
  <c r="L42" i="4" s="1"/>
  <c r="G40" i="4"/>
  <c r="J40" i="4" s="1"/>
  <c r="L40" i="4" s="1"/>
  <c r="G39" i="4"/>
  <c r="J39" i="4" s="1"/>
  <c r="L39" i="4" s="1"/>
  <c r="H36" i="4"/>
  <c r="G35" i="4"/>
  <c r="J35" i="4" s="1"/>
  <c r="L35" i="4" s="1"/>
  <c r="G34" i="4"/>
  <c r="J34" i="4" s="1"/>
  <c r="L34" i="4" s="1"/>
  <c r="G33" i="4"/>
  <c r="J33" i="4" s="1"/>
  <c r="L33" i="4" s="1"/>
  <c r="D32" i="4"/>
  <c r="G32" i="4" s="1"/>
  <c r="J32" i="4" s="1"/>
  <c r="L32" i="4" s="1"/>
  <c r="G31" i="4"/>
  <c r="J31" i="4" s="1"/>
  <c r="L31" i="4" s="1"/>
  <c r="G30" i="4"/>
  <c r="J30" i="4" s="1"/>
  <c r="L30" i="4" s="1"/>
  <c r="G29" i="4"/>
  <c r="J29" i="4" s="1"/>
  <c r="L29" i="4" s="1"/>
  <c r="G28" i="4"/>
  <c r="J28" i="4" s="1"/>
  <c r="L28" i="4" s="1"/>
  <c r="G26" i="4"/>
  <c r="J26" i="4" s="1"/>
  <c r="L26" i="4" s="1"/>
  <c r="G25" i="4"/>
  <c r="J25" i="4" s="1"/>
  <c r="L25" i="4" s="1"/>
  <c r="G22" i="4"/>
  <c r="J22" i="4" s="1"/>
  <c r="L22" i="4" s="1"/>
  <c r="G21" i="4"/>
  <c r="J21" i="4" s="1"/>
  <c r="L21" i="4" s="1"/>
  <c r="D19" i="4"/>
  <c r="G19" i="4" s="1"/>
  <c r="J19" i="4" s="1"/>
  <c r="L19" i="4" s="1"/>
  <c r="G18" i="4"/>
  <c r="J18" i="4" s="1"/>
  <c r="L18" i="4" s="1"/>
  <c r="G17" i="4"/>
  <c r="J17" i="4" s="1"/>
  <c r="L17" i="4" s="1"/>
  <c r="G16" i="4"/>
  <c r="J16" i="4" s="1"/>
  <c r="L16" i="4" s="1"/>
  <c r="D15" i="4"/>
  <c r="G15" i="4" s="1"/>
  <c r="J15" i="4" s="1"/>
  <c r="L15" i="4" s="1"/>
  <c r="G14" i="4"/>
  <c r="J14" i="4" s="1"/>
  <c r="L14" i="4" s="1"/>
  <c r="D13" i="4"/>
  <c r="G13" i="4" s="1"/>
  <c r="J13" i="4" s="1"/>
  <c r="L13" i="4" s="1"/>
  <c r="G12" i="4"/>
  <c r="J12" i="4" s="1"/>
  <c r="L12" i="4" s="1"/>
  <c r="G9" i="4"/>
  <c r="J9" i="4" s="1"/>
  <c r="L9" i="4" s="1"/>
  <c r="G8" i="4"/>
  <c r="J8" i="4" s="1"/>
  <c r="L8" i="4" s="1"/>
  <c r="G7" i="4"/>
  <c r="H45" i="4" l="1"/>
  <c r="F50" i="4" s="1"/>
  <c r="H50" i="4" s="1"/>
  <c r="G50" i="4" s="1"/>
  <c r="J7" i="4"/>
  <c r="L7" i="4" s="1"/>
  <c r="K36" i="4"/>
  <c r="K45" i="4" l="1"/>
  <c r="L36" i="4"/>
  <c r="J45" i="4" l="1"/>
  <c r="C45" i="4" l="1"/>
  <c r="F48" i="4" s="1"/>
  <c r="H48" i="4" s="1"/>
  <c r="L20" i="4"/>
  <c r="L45" i="4" s="1"/>
  <c r="G45" i="4"/>
  <c r="F49" i="4" s="1"/>
  <c r="E50" i="4" l="1"/>
  <c r="E49" i="4"/>
  <c r="H49" i="4"/>
  <c r="G48" i="4"/>
  <c r="G49" i="4" l="1"/>
</calcChain>
</file>

<file path=xl/sharedStrings.xml><?xml version="1.0" encoding="utf-8"?>
<sst xmlns="http://schemas.openxmlformats.org/spreadsheetml/2006/main" count="243" uniqueCount="108">
  <si>
    <t>Číslo</t>
  </si>
  <si>
    <t>Položka</t>
  </si>
  <si>
    <t>Množství</t>
  </si>
  <si>
    <t>MJ</t>
  </si>
  <si>
    <t>Výdaje v Kč bez DPH</t>
  </si>
  <si>
    <t>Kč/MJ</t>
  </si>
  <si>
    <t>Způsobilé</t>
  </si>
  <si>
    <t>Nezpůsobilé</t>
  </si>
  <si>
    <t>1.</t>
  </si>
  <si>
    <t>Materiál</t>
  </si>
  <si>
    <t>1.1</t>
  </si>
  <si>
    <t>ks</t>
  </si>
  <si>
    <t>x</t>
  </si>
  <si>
    <t>1.2</t>
  </si>
  <si>
    <t>1.3</t>
  </si>
  <si>
    <t>1.4</t>
  </si>
  <si>
    <t>1.5</t>
  </si>
  <si>
    <t>1.7</t>
  </si>
  <si>
    <t>kpl</t>
  </si>
  <si>
    <t>2.</t>
  </si>
  <si>
    <t>Montážní práce</t>
  </si>
  <si>
    <t>2.1</t>
  </si>
  <si>
    <t>2.2</t>
  </si>
  <si>
    <t>3.</t>
  </si>
  <si>
    <t>Ostatní</t>
  </si>
  <si>
    <t>3.1</t>
  </si>
  <si>
    <t>3.2</t>
  </si>
  <si>
    <t>hod</t>
  </si>
  <si>
    <t>Suma</t>
  </si>
  <si>
    <t>Rekapitulace</t>
  </si>
  <si>
    <t>podíl</t>
  </si>
  <si>
    <t>bez DPH</t>
  </si>
  <si>
    <t>DPH (21%)</t>
  </si>
  <si>
    <t>s DPH</t>
  </si>
  <si>
    <t>4.</t>
  </si>
  <si>
    <t>Celkové výdaje</t>
  </si>
  <si>
    <t>z toho způsobilé výdaje</t>
  </si>
  <si>
    <t>z toho nezpůsobilé výdaje</t>
  </si>
  <si>
    <t>Dne:</t>
  </si>
  <si>
    <t>Zpracoval:</t>
  </si>
  <si>
    <t>DPH 21%</t>
  </si>
  <si>
    <t>Výdaje v Kč s DPH</t>
  </si>
  <si>
    <t>1.6</t>
  </si>
  <si>
    <t>3.3</t>
  </si>
  <si>
    <t>1.8</t>
  </si>
  <si>
    <t>2.4</t>
  </si>
  <si>
    <t>Montáž výložníku</t>
  </si>
  <si>
    <t>m</t>
  </si>
  <si>
    <t>Svodový kabel CYKY 3Cx1,5mm</t>
  </si>
  <si>
    <t>Demontáž stávajícího svítidla</t>
  </si>
  <si>
    <t>2.5</t>
  </si>
  <si>
    <t>4.1</t>
  </si>
  <si>
    <t>4.2</t>
  </si>
  <si>
    <t>4.3</t>
  </si>
  <si>
    <t>Odvoz a likvidace demont. svítidel</t>
  </si>
  <si>
    <t>3.4</t>
  </si>
  <si>
    <t>3.5</t>
  </si>
  <si>
    <t>Bandimex páska + spony</t>
  </si>
  <si>
    <t>Výložník na betonový nebo příhradový stožár energetiky, délka 0,5 m</t>
  </si>
  <si>
    <t>Výkaz výměr - Doubice</t>
  </si>
  <si>
    <t>Výložník na betonový nebo příhradový stožár energetiky, délka 1,5 m</t>
  </si>
  <si>
    <t>1.9</t>
  </si>
  <si>
    <t>2.6</t>
  </si>
  <si>
    <t>Nový rozvaděč veřejného osvětlení včetně elektrovýzbroje</t>
  </si>
  <si>
    <t>Rekonstrukce rozvaděče veřejného osvětlení včetně elektrovýzbroje</t>
  </si>
  <si>
    <t>Stavební práce, základ pro rozvaděč</t>
  </si>
  <si>
    <t>Silniční LED svítidlo 2700K, 24W</t>
  </si>
  <si>
    <t>Silniční LED svítidlo 2700K, 16W</t>
  </si>
  <si>
    <t>Silniční LED svítidlo 2700K, 29W</t>
  </si>
  <si>
    <t>Astrohodiny pro spínání rozvaděče</t>
  </si>
  <si>
    <t>Závěsné a kotevní armatury pro vrchní vedení</t>
  </si>
  <si>
    <t>1.10</t>
  </si>
  <si>
    <t>1.11</t>
  </si>
  <si>
    <t>1.12</t>
  </si>
  <si>
    <t>2.3</t>
  </si>
  <si>
    <t>2.7</t>
  </si>
  <si>
    <t>2.8</t>
  </si>
  <si>
    <t>Izolovaná propichovací svorka (proudový spoj)</t>
  </si>
  <si>
    <t>Propojení svítidla s vrchním vedením pomocí izolovaných propichovacích svorek</t>
  </si>
  <si>
    <t>Kabel AES 4x16 vrchní vedení</t>
  </si>
  <si>
    <t>Výměna a montáž svodového kabelu CYKY 3Cx1,5mm</t>
  </si>
  <si>
    <t>Výměna vrchního vedení AES 4x16</t>
  </si>
  <si>
    <t>Pojistka do svítidla na vrchní vedení</t>
  </si>
  <si>
    <t>Přichycení kabelu na sloup NN - montáž</t>
  </si>
  <si>
    <t>Pronájem montážní plošiny, včetně obsluhy</t>
  </si>
  <si>
    <t>Demontáž stávajícího rozvaděče</t>
  </si>
  <si>
    <t>Ochranná trubka na betonový sloup</t>
  </si>
  <si>
    <t>Montáž ochranné trubky</t>
  </si>
  <si>
    <t>1.13</t>
  </si>
  <si>
    <t>1.14</t>
  </si>
  <si>
    <t>2.9</t>
  </si>
  <si>
    <t>2.10</t>
  </si>
  <si>
    <t>2.11</t>
  </si>
  <si>
    <t>Revizní zpráva RVO, včetně měření el. Veličin</t>
  </si>
  <si>
    <t>RVO</t>
  </si>
  <si>
    <t>OK</t>
  </si>
  <si>
    <t>Ekologická likvidace svítidel stávjicí</t>
  </si>
  <si>
    <t>Ekologická likvidace svítidel nový</t>
  </si>
  <si>
    <t>Silniční LED svítidlo 2700K, 16W - nové</t>
  </si>
  <si>
    <t>Silniční LED svítidlo 2700K, 29W - nové</t>
  </si>
  <si>
    <t>Montáž za stáv. Svítidlo</t>
  </si>
  <si>
    <t>Montáž nového</t>
  </si>
  <si>
    <t>1.15</t>
  </si>
  <si>
    <t>1.16</t>
  </si>
  <si>
    <t>2.12</t>
  </si>
  <si>
    <t>Příloha č. 4</t>
  </si>
  <si>
    <t>Rekonstrukce veřejného osvětlení v obci Doubice - 1. etapa</t>
  </si>
  <si>
    <t>XX.XX.2020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</si>
</sst>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 applyBorder="0" applyProtection="0"/>
    <xf numFmtId="0" fontId="2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0" xfId="6" applyFont="1" applyFill="1" applyAlignment="1">
      <alignment vertical="center"/>
    </xf>
    <xf numFmtId="49" fontId="0" fillId="0" borderId="0" xfId="6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6" applyFont="1" applyFill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49" fontId="8" fillId="0" borderId="0" xfId="3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4" fontId="9" fillId="2" borderId="2" xfId="1" applyFont="1" applyFill="1" applyBorder="1" applyAlignment="1">
      <alignment horizontal="center" vertical="center" wrapText="1"/>
    </xf>
    <xf numFmtId="44" fontId="9" fillId="0" borderId="2" xfId="1" applyFont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left" vertical="center"/>
    </xf>
    <xf numFmtId="0" fontId="0" fillId="2" borderId="2" xfId="3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vertical="center"/>
    </xf>
    <xf numFmtId="44" fontId="0" fillId="2" borderId="2" xfId="1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49" fontId="0" fillId="0" borderId="0" xfId="3" applyNumberFormat="1" applyFont="1" applyAlignment="1">
      <alignment horizontal="center" vertical="center"/>
    </xf>
    <xf numFmtId="0" fontId="0" fillId="0" borderId="0" xfId="3" applyFont="1" applyAlignment="1">
      <alignment vertical="center"/>
    </xf>
    <xf numFmtId="0" fontId="0" fillId="0" borderId="0" xfId="3" applyFont="1" applyAlignment="1">
      <alignment horizontal="center" vertical="center"/>
    </xf>
    <xf numFmtId="44" fontId="0" fillId="0" borderId="0" xfId="1" applyFont="1" applyAlignment="1">
      <alignment vertical="center"/>
    </xf>
    <xf numFmtId="44" fontId="0" fillId="0" borderId="0" xfId="1" applyFont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0" fontId="8" fillId="2" borderId="2" xfId="3" applyFont="1" applyFill="1" applyBorder="1" applyAlignment="1">
      <alignment vertical="center"/>
    </xf>
    <xf numFmtId="49" fontId="0" fillId="0" borderId="2" xfId="3" applyNumberFormat="1" applyFont="1" applyBorder="1" applyAlignment="1">
      <alignment horizontal="center" vertical="center"/>
    </xf>
    <xf numFmtId="0" fontId="0" fillId="0" borderId="2" xfId="3" applyFont="1" applyBorder="1" applyAlignment="1">
      <alignment vertical="center"/>
    </xf>
    <xf numFmtId="44" fontId="0" fillId="0" borderId="3" xfId="1" applyFont="1" applyBorder="1" applyAlignment="1">
      <alignment vertical="center"/>
    </xf>
    <xf numFmtId="0" fontId="0" fillId="2" borderId="1" xfId="3" applyFont="1" applyFill="1" applyBorder="1" applyAlignment="1">
      <alignment horizontal="center" vertical="center"/>
    </xf>
    <xf numFmtId="44" fontId="8" fillId="2" borderId="2" xfId="3" applyNumberFormat="1" applyFont="1" applyFill="1" applyBorder="1" applyAlignment="1">
      <alignment vertical="center"/>
    </xf>
    <xf numFmtId="44" fontId="8" fillId="2" borderId="2" xfId="1" applyFont="1" applyFill="1" applyBorder="1" applyAlignment="1">
      <alignment vertical="center"/>
    </xf>
    <xf numFmtId="44" fontId="8" fillId="0" borderId="2" xfId="3" applyNumberFormat="1" applyFont="1" applyBorder="1" applyAlignment="1">
      <alignment vertical="center"/>
    </xf>
    <xf numFmtId="44" fontId="8" fillId="0" borderId="0" xfId="3" applyNumberFormat="1" applyFont="1" applyFill="1" applyBorder="1" applyAlignment="1">
      <alignment vertical="center"/>
    </xf>
    <xf numFmtId="0" fontId="0" fillId="0" borderId="0" xfId="4" applyFont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center" vertical="center"/>
    </xf>
    <xf numFmtId="44" fontId="8" fillId="2" borderId="2" xfId="1" applyFont="1" applyFill="1" applyBorder="1" applyAlignment="1">
      <alignment horizontal="center" vertical="center"/>
    </xf>
    <xf numFmtId="0" fontId="8" fillId="0" borderId="5" xfId="3" applyFont="1" applyBorder="1" applyAlignment="1">
      <alignment vertical="center"/>
    </xf>
    <xf numFmtId="44" fontId="8" fillId="0" borderId="0" xfId="3" applyNumberFormat="1" applyFont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Font="1" applyFill="1" applyAlignment="1">
      <alignment vertical="center"/>
    </xf>
    <xf numFmtId="0" fontId="10" fillId="0" borderId="2" xfId="4" applyFont="1" applyBorder="1" applyAlignment="1">
      <alignment vertical="center" wrapText="1"/>
    </xf>
    <xf numFmtId="44" fontId="0" fillId="0" borderId="2" xfId="1" applyFont="1" applyBorder="1" applyAlignment="1">
      <alignment vertical="center"/>
    </xf>
    <xf numFmtId="10" fontId="10" fillId="0" borderId="2" xfId="2" applyNumberFormat="1" applyFont="1" applyBorder="1" applyAlignment="1">
      <alignment vertical="center" wrapText="1"/>
    </xf>
    <xf numFmtId="44" fontId="10" fillId="0" borderId="2" xfId="1" applyFont="1" applyBorder="1" applyAlignment="1">
      <alignment vertical="center" wrapText="1"/>
    </xf>
    <xf numFmtId="0" fontId="10" fillId="0" borderId="0" xfId="3" applyFont="1" applyAlignment="1">
      <alignment vertical="center" wrapText="1"/>
    </xf>
    <xf numFmtId="49" fontId="0" fillId="0" borderId="4" xfId="3" applyNumberFormat="1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44" fontId="0" fillId="0" borderId="4" xfId="1" applyFont="1" applyBorder="1" applyAlignment="1">
      <alignment horizontal="right" vertical="center"/>
    </xf>
    <xf numFmtId="44" fontId="0" fillId="0" borderId="0" xfId="1" applyFont="1" applyFill="1" applyBorder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0" xfId="6" applyFont="1" applyFill="1" applyAlignment="1">
      <alignment vertical="top" wrapText="1"/>
    </xf>
    <xf numFmtId="44" fontId="0" fillId="3" borderId="1" xfId="1" applyFont="1" applyFill="1" applyBorder="1" applyAlignment="1">
      <alignment vertical="center"/>
    </xf>
    <xf numFmtId="44" fontId="0" fillId="3" borderId="2" xfId="1" applyFont="1" applyFill="1" applyBorder="1" applyAlignment="1">
      <alignment vertical="center"/>
    </xf>
    <xf numFmtId="44" fontId="0" fillId="3" borderId="2" xfId="1" applyFont="1" applyFill="1" applyBorder="1" applyAlignment="1">
      <alignment horizontal="center" vertical="center"/>
    </xf>
    <xf numFmtId="44" fontId="0" fillId="0" borderId="4" xfId="1" applyFont="1" applyBorder="1" applyAlignment="1">
      <alignment horizontal="left" vertical="center"/>
    </xf>
    <xf numFmtId="49" fontId="0" fillId="4" borderId="1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49" fontId="0" fillId="4" borderId="2" xfId="3" applyNumberFormat="1" applyFont="1" applyFill="1" applyBorder="1" applyAlignment="1">
      <alignment horizontal="center" vertical="center"/>
    </xf>
    <xf numFmtId="49" fontId="0" fillId="0" borderId="1" xfId="3" applyNumberFormat="1" applyFont="1" applyFill="1" applyBorder="1" applyAlignment="1">
      <alignment horizontal="center" vertical="center"/>
    </xf>
    <xf numFmtId="49" fontId="0" fillId="0" borderId="2" xfId="3" applyNumberFormat="1" applyFont="1" applyFill="1" applyBorder="1" applyAlignment="1">
      <alignment horizontal="center" vertical="center"/>
    </xf>
    <xf numFmtId="0" fontId="0" fillId="0" borderId="2" xfId="3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6" applyFont="1" applyFill="1" applyAlignment="1">
      <alignment horizontal="left" wrapText="1"/>
    </xf>
    <xf numFmtId="14" fontId="11" fillId="0" borderId="4" xfId="3" applyNumberFormat="1" applyFont="1" applyBorder="1" applyAlignment="1">
      <alignment horizontal="left" vertical="center" wrapText="1"/>
    </xf>
    <xf numFmtId="49" fontId="9" fillId="2" borderId="2" xfId="3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4" fontId="0" fillId="0" borderId="4" xfId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6" applyFont="1" applyFill="1" applyAlignment="1">
      <alignment horizontal="left" vertical="center"/>
    </xf>
    <xf numFmtId="49" fontId="8" fillId="2" borderId="6" xfId="3" applyNumberFormat="1" applyFont="1" applyFill="1" applyBorder="1" applyAlignment="1">
      <alignment horizontal="center" vertical="center" wrapText="1"/>
    </xf>
    <xf numFmtId="49" fontId="8" fillId="2" borderId="8" xfId="3" applyNumberFormat="1" applyFont="1" applyFill="1" applyBorder="1" applyAlignment="1">
      <alignment horizontal="center" vertical="center" wrapText="1"/>
    </xf>
    <xf numFmtId="49" fontId="8" fillId="2" borderId="7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</cellXfs>
  <cellStyles count="12">
    <cellStyle name="Měna" xfId="1" builtinId="4"/>
    <cellStyle name="Měna 2" xfId="7" xr:uid="{38B4EED3-B4A8-427A-9ABA-DC98B56A8EB5}"/>
    <cellStyle name="Měna 3" xfId="9" xr:uid="{53B1EECC-998D-454D-B3F9-A493BF0404AB}"/>
    <cellStyle name="Normální" xfId="0" builtinId="0"/>
    <cellStyle name="Normální 17" xfId="3" xr:uid="{DC2148E9-BEBE-44BC-8643-F9DEF88E2987}"/>
    <cellStyle name="Normální 17 2" xfId="10" xr:uid="{8819E1A8-AE37-4C28-9BA3-3CB8FA40272C}"/>
    <cellStyle name="Normální 18" xfId="4" xr:uid="{FCD58F99-9C90-4B7F-BCCD-6DFE413B06F7}"/>
    <cellStyle name="Normální 18 2" xfId="11" xr:uid="{D897E730-7B50-4F4D-97E0-23355C2A06A7}"/>
    <cellStyle name="Normální 2" xfId="6" xr:uid="{1E825CD4-324C-48D7-B698-700B0CE35DC8}"/>
    <cellStyle name="Normální 22 2" xfId="8" xr:uid="{8F72907F-DF75-4873-8395-D1DF930A6948}"/>
    <cellStyle name="Pivot Table Value" xfId="5" xr:uid="{D908DB31-C81F-445D-89C8-E1A198463EAF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F3B26-1530-497A-BA62-49DBC143C0A4}">
  <sheetPr>
    <pageSetUpPr fitToPage="1"/>
  </sheetPr>
  <dimension ref="A1:M61"/>
  <sheetViews>
    <sheetView tabSelected="1" topLeftCell="B1" zoomScale="85" zoomScaleNormal="85" workbookViewId="0">
      <selection activeCell="Q28" sqref="Q28"/>
    </sheetView>
  </sheetViews>
  <sheetFormatPr defaultColWidth="9.140625" defaultRowHeight="15" x14ac:dyDescent="0.25"/>
  <cols>
    <col min="1" max="1" width="8" style="56" hidden="1" customWidth="1"/>
    <col min="2" max="2" width="8" style="56" bestFit="1" customWidth="1"/>
    <col min="3" max="3" width="72.85546875" style="3" bestFit="1" customWidth="1"/>
    <col min="4" max="4" width="9.140625" style="3" bestFit="1"/>
    <col min="5" max="5" width="7.140625" style="3" bestFit="1" customWidth="1"/>
    <col min="6" max="6" width="15.42578125" style="3" bestFit="1" customWidth="1"/>
    <col min="7" max="7" width="18.85546875" style="3" customWidth="1"/>
    <col min="8" max="8" width="15.42578125" style="3" bestFit="1" customWidth="1"/>
    <col min="9" max="9" width="4.28515625" style="3" bestFit="1" customWidth="1"/>
    <col min="10" max="10" width="17.7109375" style="3" customWidth="1"/>
    <col min="11" max="12" width="14" style="3" bestFit="1" customWidth="1"/>
    <col min="13" max="13" width="3.28515625" style="7" customWidth="1"/>
    <col min="14" max="16384" width="9.140625" style="3"/>
  </cols>
  <sheetData>
    <row r="1" spans="1:13" x14ac:dyDescent="0.25">
      <c r="A1" s="3"/>
      <c r="B1" s="77" t="s">
        <v>106</v>
      </c>
      <c r="C1" s="77"/>
      <c r="D1" s="78"/>
      <c r="E1" s="78"/>
      <c r="F1" s="1"/>
      <c r="G1" s="1"/>
      <c r="H1" s="1"/>
      <c r="I1" s="1"/>
      <c r="J1" s="2"/>
      <c r="L1" s="4" t="s">
        <v>105</v>
      </c>
      <c r="M1" s="5"/>
    </row>
    <row r="2" spans="1:13" s="7" customFormat="1" x14ac:dyDescent="0.25">
      <c r="B2" s="72"/>
      <c r="C2" s="72"/>
      <c r="D2" s="72"/>
      <c r="E2" s="58"/>
      <c r="F2" s="58"/>
      <c r="G2" s="58"/>
      <c r="H2" s="58"/>
      <c r="I2" s="1"/>
      <c r="J2" s="6"/>
    </row>
    <row r="3" spans="1:13" ht="14.45" customHeight="1" x14ac:dyDescent="0.25">
      <c r="A3" s="3"/>
      <c r="B3" s="79" t="s">
        <v>59</v>
      </c>
      <c r="C3" s="80"/>
      <c r="D3" s="80"/>
      <c r="E3" s="80"/>
      <c r="F3" s="80"/>
      <c r="G3" s="80"/>
      <c r="H3" s="80"/>
      <c r="I3" s="80"/>
      <c r="J3" s="80"/>
      <c r="K3" s="80"/>
      <c r="L3" s="81"/>
      <c r="M3" s="8"/>
    </row>
    <row r="4" spans="1:13" x14ac:dyDescent="0.25">
      <c r="A4" s="74" t="s">
        <v>0</v>
      </c>
      <c r="B4" s="74" t="s">
        <v>0</v>
      </c>
      <c r="C4" s="82" t="s">
        <v>1</v>
      </c>
      <c r="D4" s="82" t="s">
        <v>2</v>
      </c>
      <c r="E4" s="82" t="s">
        <v>3</v>
      </c>
      <c r="F4" s="75" t="s">
        <v>4</v>
      </c>
      <c r="G4" s="75"/>
      <c r="H4" s="75"/>
      <c r="I4" s="9"/>
      <c r="J4" s="75" t="s">
        <v>41</v>
      </c>
      <c r="K4" s="75"/>
      <c r="L4" s="75" t="s">
        <v>40</v>
      </c>
      <c r="M4" s="10"/>
    </row>
    <row r="5" spans="1:13" x14ac:dyDescent="0.25">
      <c r="A5" s="74"/>
      <c r="B5" s="74"/>
      <c r="C5" s="82"/>
      <c r="D5" s="82"/>
      <c r="E5" s="82"/>
      <c r="F5" s="11" t="s">
        <v>5</v>
      </c>
      <c r="G5" s="11" t="s">
        <v>6</v>
      </c>
      <c r="H5" s="11" t="s">
        <v>7</v>
      </c>
      <c r="I5" s="12"/>
      <c r="J5" s="11" t="s">
        <v>6</v>
      </c>
      <c r="K5" s="11" t="s">
        <v>7</v>
      </c>
      <c r="L5" s="75"/>
      <c r="M5" s="10"/>
    </row>
    <row r="6" spans="1:13" x14ac:dyDescent="0.25">
      <c r="A6" s="13" t="s">
        <v>8</v>
      </c>
      <c r="B6" s="13" t="s">
        <v>8</v>
      </c>
      <c r="C6" s="14" t="s">
        <v>9</v>
      </c>
      <c r="D6" s="15"/>
      <c r="E6" s="15"/>
      <c r="F6" s="16"/>
      <c r="G6" s="17"/>
      <c r="H6" s="17"/>
      <c r="I6" s="18"/>
      <c r="J6" s="17"/>
      <c r="K6" s="17"/>
      <c r="L6" s="75"/>
      <c r="M6" s="10"/>
    </row>
    <row r="7" spans="1:13" x14ac:dyDescent="0.25">
      <c r="A7" s="63" t="s">
        <v>21</v>
      </c>
      <c r="B7" s="66" t="s">
        <v>10</v>
      </c>
      <c r="C7" s="57" t="s">
        <v>67</v>
      </c>
      <c r="D7" s="70">
        <v>26</v>
      </c>
      <c r="E7" s="19" t="s">
        <v>11</v>
      </c>
      <c r="F7" s="59"/>
      <c r="G7" s="20">
        <f>D7*F7</f>
        <v>0</v>
      </c>
      <c r="H7" s="20" t="s">
        <v>12</v>
      </c>
      <c r="I7" s="20"/>
      <c r="J7" s="20">
        <f>G7*1.21</f>
        <v>0</v>
      </c>
      <c r="K7" s="20" t="s">
        <v>12</v>
      </c>
      <c r="L7" s="18">
        <f t="shared" ref="L7:L22" si="0">J7-G7</f>
        <v>0</v>
      </c>
      <c r="M7" s="21"/>
    </row>
    <row r="8" spans="1:13" x14ac:dyDescent="0.25">
      <c r="A8" s="63" t="s">
        <v>21</v>
      </c>
      <c r="B8" s="66" t="s">
        <v>13</v>
      </c>
      <c r="C8" s="57" t="s">
        <v>66</v>
      </c>
      <c r="D8" s="70">
        <v>7</v>
      </c>
      <c r="E8" s="19" t="s">
        <v>11</v>
      </c>
      <c r="F8" s="59"/>
      <c r="G8" s="20">
        <f t="shared" ref="G8:G22" si="1">D8*F8</f>
        <v>0</v>
      </c>
      <c r="H8" s="20" t="s">
        <v>12</v>
      </c>
      <c r="I8" s="20"/>
      <c r="J8" s="20">
        <f t="shared" ref="J8:J22" si="2">G8*1.21</f>
        <v>0</v>
      </c>
      <c r="K8" s="20" t="s">
        <v>12</v>
      </c>
      <c r="L8" s="18">
        <f t="shared" si="0"/>
        <v>0</v>
      </c>
      <c r="M8" s="21"/>
    </row>
    <row r="9" spans="1:13" x14ac:dyDescent="0.25">
      <c r="A9" s="63" t="s">
        <v>21</v>
      </c>
      <c r="B9" s="66" t="s">
        <v>14</v>
      </c>
      <c r="C9" s="57" t="s">
        <v>68</v>
      </c>
      <c r="D9" s="70">
        <v>27</v>
      </c>
      <c r="E9" s="19" t="s">
        <v>11</v>
      </c>
      <c r="F9" s="59"/>
      <c r="G9" s="20">
        <f t="shared" si="1"/>
        <v>0</v>
      </c>
      <c r="H9" s="20" t="s">
        <v>12</v>
      </c>
      <c r="I9" s="20"/>
      <c r="J9" s="20">
        <f t="shared" si="2"/>
        <v>0</v>
      </c>
      <c r="K9" s="20" t="s">
        <v>12</v>
      </c>
      <c r="L9" s="18">
        <f t="shared" si="0"/>
        <v>0</v>
      </c>
      <c r="M9" s="21"/>
    </row>
    <row r="10" spans="1:13" x14ac:dyDescent="0.25">
      <c r="A10" s="63" t="s">
        <v>22</v>
      </c>
      <c r="B10" s="66" t="s">
        <v>15</v>
      </c>
      <c r="C10" s="64" t="s">
        <v>98</v>
      </c>
      <c r="D10" s="71">
        <v>23</v>
      </c>
      <c r="E10" s="19" t="s">
        <v>11</v>
      </c>
      <c r="F10" s="59"/>
      <c r="G10" s="20">
        <f>D10*F10</f>
        <v>0</v>
      </c>
      <c r="H10" s="20" t="s">
        <v>12</v>
      </c>
      <c r="I10" s="20"/>
      <c r="J10" s="20">
        <f>G10*1.21</f>
        <v>0</v>
      </c>
      <c r="K10" s="20" t="s">
        <v>12</v>
      </c>
      <c r="L10" s="18">
        <f t="shared" ref="L10:L11" si="3">J10-G10</f>
        <v>0</v>
      </c>
      <c r="M10" s="21"/>
    </row>
    <row r="11" spans="1:13" x14ac:dyDescent="0.25">
      <c r="A11" s="63" t="s">
        <v>22</v>
      </c>
      <c r="B11" s="66" t="s">
        <v>16</v>
      </c>
      <c r="C11" s="64" t="s">
        <v>99</v>
      </c>
      <c r="D11" s="71">
        <v>24</v>
      </c>
      <c r="E11" s="19" t="s">
        <v>11</v>
      </c>
      <c r="F11" s="59"/>
      <c r="G11" s="20">
        <f t="shared" ref="G11" si="4">D11*F11</f>
        <v>0</v>
      </c>
      <c r="H11" s="20" t="s">
        <v>12</v>
      </c>
      <c r="I11" s="20"/>
      <c r="J11" s="20">
        <f t="shared" ref="J11" si="5">G11*1.21</f>
        <v>0</v>
      </c>
      <c r="K11" s="20" t="s">
        <v>12</v>
      </c>
      <c r="L11" s="18">
        <f t="shared" si="3"/>
        <v>0</v>
      </c>
      <c r="M11" s="21"/>
    </row>
    <row r="12" spans="1:13" x14ac:dyDescent="0.25">
      <c r="A12" s="63" t="s">
        <v>45</v>
      </c>
      <c r="B12" s="66" t="s">
        <v>42</v>
      </c>
      <c r="C12" s="23" t="s">
        <v>48</v>
      </c>
      <c r="D12" s="69">
        <v>196</v>
      </c>
      <c r="E12" s="19" t="s">
        <v>47</v>
      </c>
      <c r="F12" s="59"/>
      <c r="G12" s="20">
        <f t="shared" si="1"/>
        <v>0</v>
      </c>
      <c r="H12" s="20" t="s">
        <v>12</v>
      </c>
      <c r="I12" s="20"/>
      <c r="J12" s="20">
        <f t="shared" si="2"/>
        <v>0</v>
      </c>
      <c r="K12" s="20" t="s">
        <v>12</v>
      </c>
      <c r="L12" s="18">
        <f t="shared" si="0"/>
        <v>0</v>
      </c>
      <c r="M12" s="21"/>
    </row>
    <row r="13" spans="1:13" x14ac:dyDescent="0.25">
      <c r="A13" s="63" t="s">
        <v>45</v>
      </c>
      <c r="B13" s="66" t="s">
        <v>17</v>
      </c>
      <c r="C13" s="23" t="s">
        <v>77</v>
      </c>
      <c r="D13" s="69">
        <f>98*2</f>
        <v>196</v>
      </c>
      <c r="E13" s="19" t="s">
        <v>11</v>
      </c>
      <c r="F13" s="59"/>
      <c r="G13" s="20">
        <f t="shared" si="1"/>
        <v>0</v>
      </c>
      <c r="H13" s="20" t="s">
        <v>12</v>
      </c>
      <c r="I13" s="20"/>
      <c r="J13" s="20">
        <f t="shared" si="2"/>
        <v>0</v>
      </c>
      <c r="K13" s="20" t="s">
        <v>12</v>
      </c>
      <c r="L13" s="18">
        <f t="shared" si="0"/>
        <v>0</v>
      </c>
      <c r="M13" s="21"/>
    </row>
    <row r="14" spans="1:13" x14ac:dyDescent="0.25">
      <c r="A14" s="63" t="s">
        <v>45</v>
      </c>
      <c r="B14" s="66" t="s">
        <v>44</v>
      </c>
      <c r="C14" s="23" t="s">
        <v>82</v>
      </c>
      <c r="D14" s="69">
        <v>98</v>
      </c>
      <c r="E14" s="19" t="s">
        <v>11</v>
      </c>
      <c r="F14" s="59"/>
      <c r="G14" s="20">
        <f t="shared" si="1"/>
        <v>0</v>
      </c>
      <c r="H14" s="20" t="s">
        <v>12</v>
      </c>
      <c r="I14" s="20"/>
      <c r="J14" s="20">
        <f t="shared" si="2"/>
        <v>0</v>
      </c>
      <c r="K14" s="20" t="s">
        <v>12</v>
      </c>
      <c r="L14" s="18">
        <f t="shared" si="0"/>
        <v>0</v>
      </c>
      <c r="M14" s="21"/>
    </row>
    <row r="15" spans="1:13" x14ac:dyDescent="0.25">
      <c r="A15" s="63" t="s">
        <v>74</v>
      </c>
      <c r="B15" s="66" t="s">
        <v>61</v>
      </c>
      <c r="C15" s="23" t="s">
        <v>57</v>
      </c>
      <c r="D15" s="69">
        <f>98*2</f>
        <v>196</v>
      </c>
      <c r="E15" s="19" t="s">
        <v>47</v>
      </c>
      <c r="F15" s="59"/>
      <c r="G15" s="20">
        <f t="shared" si="1"/>
        <v>0</v>
      </c>
      <c r="H15" s="20" t="s">
        <v>12</v>
      </c>
      <c r="I15" s="20"/>
      <c r="J15" s="20">
        <f t="shared" si="2"/>
        <v>0</v>
      </c>
      <c r="K15" s="20" t="s">
        <v>12</v>
      </c>
      <c r="L15" s="18">
        <f t="shared" si="0"/>
        <v>0</v>
      </c>
      <c r="M15" s="21"/>
    </row>
    <row r="16" spans="1:13" x14ac:dyDescent="0.25">
      <c r="A16" s="63" t="s">
        <v>74</v>
      </c>
      <c r="B16" s="66" t="s">
        <v>71</v>
      </c>
      <c r="C16" s="23" t="s">
        <v>58</v>
      </c>
      <c r="D16" s="69">
        <v>89</v>
      </c>
      <c r="E16" s="19" t="s">
        <v>11</v>
      </c>
      <c r="F16" s="59"/>
      <c r="G16" s="20">
        <f t="shared" si="1"/>
        <v>0</v>
      </c>
      <c r="H16" s="20" t="s">
        <v>12</v>
      </c>
      <c r="I16" s="20"/>
      <c r="J16" s="20">
        <f t="shared" si="2"/>
        <v>0</v>
      </c>
      <c r="K16" s="20" t="s">
        <v>12</v>
      </c>
      <c r="L16" s="18">
        <f t="shared" si="0"/>
        <v>0</v>
      </c>
      <c r="M16" s="21"/>
    </row>
    <row r="17" spans="1:13" x14ac:dyDescent="0.25">
      <c r="A17" s="63" t="s">
        <v>74</v>
      </c>
      <c r="B17" s="66" t="s">
        <v>72</v>
      </c>
      <c r="C17" s="23" t="s">
        <v>60</v>
      </c>
      <c r="D17" s="69">
        <v>9</v>
      </c>
      <c r="E17" s="19" t="s">
        <v>11</v>
      </c>
      <c r="F17" s="59"/>
      <c r="G17" s="20">
        <f t="shared" si="1"/>
        <v>0</v>
      </c>
      <c r="H17" s="20" t="s">
        <v>12</v>
      </c>
      <c r="I17" s="20"/>
      <c r="J17" s="20">
        <f t="shared" si="2"/>
        <v>0</v>
      </c>
      <c r="K17" s="20" t="s">
        <v>12</v>
      </c>
      <c r="L17" s="18">
        <f t="shared" si="0"/>
        <v>0</v>
      </c>
      <c r="M17" s="21"/>
    </row>
    <row r="18" spans="1:13" x14ac:dyDescent="0.25">
      <c r="A18" s="63" t="s">
        <v>50</v>
      </c>
      <c r="B18" s="66" t="s">
        <v>73</v>
      </c>
      <c r="C18" s="23" t="s">
        <v>79</v>
      </c>
      <c r="D18" s="69">
        <v>3750</v>
      </c>
      <c r="E18" s="19" t="s">
        <v>47</v>
      </c>
      <c r="F18" s="59"/>
      <c r="G18" s="20">
        <f t="shared" si="1"/>
        <v>0</v>
      </c>
      <c r="H18" s="20" t="s">
        <v>12</v>
      </c>
      <c r="I18" s="20"/>
      <c r="J18" s="20">
        <f t="shared" si="2"/>
        <v>0</v>
      </c>
      <c r="K18" s="20" t="s">
        <v>12</v>
      </c>
      <c r="L18" s="18">
        <f t="shared" si="0"/>
        <v>0</v>
      </c>
      <c r="M18" s="21"/>
    </row>
    <row r="19" spans="1:13" x14ac:dyDescent="0.25">
      <c r="A19" s="63" t="s">
        <v>50</v>
      </c>
      <c r="B19" s="66" t="s">
        <v>88</v>
      </c>
      <c r="C19" s="23" t="s">
        <v>86</v>
      </c>
      <c r="D19" s="69">
        <f>8*6</f>
        <v>48</v>
      </c>
      <c r="E19" s="19" t="s">
        <v>47</v>
      </c>
      <c r="F19" s="59"/>
      <c r="G19" s="20">
        <f t="shared" si="1"/>
        <v>0</v>
      </c>
      <c r="H19" s="20" t="s">
        <v>12</v>
      </c>
      <c r="I19" s="20"/>
      <c r="J19" s="20">
        <f t="shared" si="2"/>
        <v>0</v>
      </c>
      <c r="K19" s="20" t="s">
        <v>12</v>
      </c>
      <c r="L19" s="18">
        <f t="shared" si="0"/>
        <v>0</v>
      </c>
      <c r="M19" s="21"/>
    </row>
    <row r="20" spans="1:13" x14ac:dyDescent="0.25">
      <c r="A20" s="63" t="s">
        <v>50</v>
      </c>
      <c r="B20" s="66" t="s">
        <v>89</v>
      </c>
      <c r="C20" s="23" t="s">
        <v>70</v>
      </c>
      <c r="D20" s="69">
        <v>1</v>
      </c>
      <c r="E20" s="19" t="s">
        <v>18</v>
      </c>
      <c r="F20" s="59"/>
      <c r="G20" s="18">
        <f>J20/1.21</f>
        <v>0</v>
      </c>
      <c r="H20" s="18">
        <f>K20/1.21</f>
        <v>0</v>
      </c>
      <c r="I20" s="20"/>
      <c r="J20" s="18"/>
      <c r="K20" s="18"/>
      <c r="L20" s="18">
        <f>J20-G20+K20-H20</f>
        <v>0</v>
      </c>
      <c r="M20" s="21"/>
    </row>
    <row r="21" spans="1:13" x14ac:dyDescent="0.25">
      <c r="A21" s="66" t="s">
        <v>94</v>
      </c>
      <c r="B21" s="66" t="s">
        <v>102</v>
      </c>
      <c r="C21" s="23" t="s">
        <v>69</v>
      </c>
      <c r="D21" s="69">
        <v>1</v>
      </c>
      <c r="E21" s="19" t="s">
        <v>11</v>
      </c>
      <c r="F21" s="59"/>
      <c r="G21" s="20">
        <f t="shared" si="1"/>
        <v>0</v>
      </c>
      <c r="H21" s="20" t="s">
        <v>12</v>
      </c>
      <c r="I21" s="20"/>
      <c r="J21" s="20">
        <f t="shared" si="2"/>
        <v>0</v>
      </c>
      <c r="K21" s="20" t="s">
        <v>12</v>
      </c>
      <c r="L21" s="18">
        <f t="shared" si="0"/>
        <v>0</v>
      </c>
      <c r="M21" s="21"/>
    </row>
    <row r="22" spans="1:13" x14ac:dyDescent="0.25">
      <c r="A22" s="63" t="s">
        <v>94</v>
      </c>
      <c r="B22" s="66" t="s">
        <v>103</v>
      </c>
      <c r="C22" s="23" t="s">
        <v>63</v>
      </c>
      <c r="D22" s="69">
        <v>1</v>
      </c>
      <c r="E22" s="19" t="s">
        <v>11</v>
      </c>
      <c r="F22" s="59"/>
      <c r="G22" s="20">
        <f t="shared" si="1"/>
        <v>0</v>
      </c>
      <c r="H22" s="20" t="s">
        <v>12</v>
      </c>
      <c r="I22" s="20"/>
      <c r="J22" s="20">
        <f t="shared" si="2"/>
        <v>0</v>
      </c>
      <c r="K22" s="20" t="s">
        <v>12</v>
      </c>
      <c r="L22" s="18">
        <f t="shared" si="0"/>
        <v>0</v>
      </c>
      <c r="M22" s="21"/>
    </row>
    <row r="23" spans="1:13" x14ac:dyDescent="0.25">
      <c r="A23" s="24"/>
      <c r="B23" s="24"/>
      <c r="C23" s="25"/>
      <c r="D23" s="26"/>
      <c r="E23" s="26"/>
      <c r="F23" s="27"/>
      <c r="G23" s="28"/>
      <c r="H23" s="28"/>
      <c r="I23" s="28"/>
      <c r="J23" s="28"/>
      <c r="K23" s="28"/>
      <c r="L23" s="28"/>
      <c r="M23" s="29"/>
    </row>
    <row r="24" spans="1:13" x14ac:dyDescent="0.25">
      <c r="A24" s="13" t="s">
        <v>19</v>
      </c>
      <c r="B24" s="13" t="s">
        <v>19</v>
      </c>
      <c r="C24" s="30" t="s">
        <v>20</v>
      </c>
      <c r="D24" s="15"/>
      <c r="E24" s="15"/>
      <c r="F24" s="15"/>
      <c r="G24" s="17"/>
      <c r="H24" s="17"/>
      <c r="I24" s="18"/>
      <c r="J24" s="17"/>
      <c r="K24" s="17"/>
      <c r="L24" s="17"/>
      <c r="M24" s="21"/>
    </row>
    <row r="25" spans="1:13" x14ac:dyDescent="0.25">
      <c r="A25" s="63" t="s">
        <v>21</v>
      </c>
      <c r="B25" s="66" t="s">
        <v>21</v>
      </c>
      <c r="C25" s="32" t="s">
        <v>49</v>
      </c>
      <c r="D25" s="68">
        <v>60</v>
      </c>
      <c r="E25" s="19" t="s">
        <v>11</v>
      </c>
      <c r="F25" s="60"/>
      <c r="G25" s="18">
        <f t="shared" ref="G25:G35" si="6">D25*F25</f>
        <v>0</v>
      </c>
      <c r="H25" s="18" t="s">
        <v>12</v>
      </c>
      <c r="I25" s="18"/>
      <c r="J25" s="18">
        <f>G25*1.21</f>
        <v>0</v>
      </c>
      <c r="K25" s="18" t="s">
        <v>12</v>
      </c>
      <c r="L25" s="18">
        <f>J25-G25</f>
        <v>0</v>
      </c>
      <c r="M25" s="21"/>
    </row>
    <row r="26" spans="1:13" x14ac:dyDescent="0.25">
      <c r="A26" s="63" t="s">
        <v>21</v>
      </c>
      <c r="B26" s="66" t="s">
        <v>22</v>
      </c>
      <c r="C26" s="32" t="s">
        <v>100</v>
      </c>
      <c r="D26" s="68">
        <v>60</v>
      </c>
      <c r="E26" s="19" t="s">
        <v>11</v>
      </c>
      <c r="F26" s="60"/>
      <c r="G26" s="18">
        <f t="shared" si="6"/>
        <v>0</v>
      </c>
      <c r="H26" s="18" t="s">
        <v>12</v>
      </c>
      <c r="I26" s="18"/>
      <c r="J26" s="18">
        <f>G26*1.21</f>
        <v>0</v>
      </c>
      <c r="K26" s="18" t="s">
        <v>12</v>
      </c>
      <c r="L26" s="18">
        <f>J26-G26</f>
        <v>0</v>
      </c>
      <c r="M26" s="21"/>
    </row>
    <row r="27" spans="1:13" x14ac:dyDescent="0.25">
      <c r="A27" s="63" t="s">
        <v>22</v>
      </c>
      <c r="B27" s="66" t="s">
        <v>74</v>
      </c>
      <c r="C27" s="32" t="s">
        <v>101</v>
      </c>
      <c r="D27" s="68">
        <v>47</v>
      </c>
      <c r="E27" s="19" t="s">
        <v>11</v>
      </c>
      <c r="F27" s="60"/>
      <c r="G27" s="18">
        <f t="shared" ref="G27" si="7">D27*F27</f>
        <v>0</v>
      </c>
      <c r="H27" s="18" t="s">
        <v>12</v>
      </c>
      <c r="I27" s="18"/>
      <c r="J27" s="18">
        <f>G27*1.21</f>
        <v>0</v>
      </c>
      <c r="K27" s="18" t="s">
        <v>12</v>
      </c>
      <c r="L27" s="18">
        <f>J27-G27</f>
        <v>0</v>
      </c>
      <c r="M27" s="21"/>
    </row>
    <row r="28" spans="1:13" x14ac:dyDescent="0.25">
      <c r="A28" s="65" t="s">
        <v>45</v>
      </c>
      <c r="B28" s="66" t="s">
        <v>45</v>
      </c>
      <c r="C28" s="32" t="s">
        <v>78</v>
      </c>
      <c r="D28" s="68">
        <v>98</v>
      </c>
      <c r="E28" s="19" t="s">
        <v>11</v>
      </c>
      <c r="F28" s="59"/>
      <c r="G28" s="18">
        <f t="shared" si="6"/>
        <v>0</v>
      </c>
      <c r="H28" s="18" t="s">
        <v>12</v>
      </c>
      <c r="I28" s="18"/>
      <c r="J28" s="18">
        <f>G28*1.21</f>
        <v>0</v>
      </c>
      <c r="K28" s="18" t="s">
        <v>12</v>
      </c>
      <c r="L28" s="18">
        <f>J28-G28</f>
        <v>0</v>
      </c>
      <c r="M28" s="21"/>
    </row>
    <row r="29" spans="1:13" x14ac:dyDescent="0.25">
      <c r="A29" s="63" t="s">
        <v>45</v>
      </c>
      <c r="B29" s="66" t="s">
        <v>50</v>
      </c>
      <c r="C29" s="32" t="s">
        <v>80</v>
      </c>
      <c r="D29" s="69">
        <v>196</v>
      </c>
      <c r="E29" s="19" t="s">
        <v>47</v>
      </c>
      <c r="F29" s="59"/>
      <c r="G29" s="20">
        <f t="shared" si="6"/>
        <v>0</v>
      </c>
      <c r="H29" s="20" t="s">
        <v>12</v>
      </c>
      <c r="I29" s="20"/>
      <c r="J29" s="20">
        <f t="shared" ref="J29:J35" si="8">G29*1.21</f>
        <v>0</v>
      </c>
      <c r="K29" s="20" t="s">
        <v>12</v>
      </c>
      <c r="L29" s="18">
        <f t="shared" ref="L29:L35" si="9">J29-G29</f>
        <v>0</v>
      </c>
      <c r="M29" s="21"/>
    </row>
    <row r="30" spans="1:13" x14ac:dyDescent="0.25">
      <c r="A30" s="65" t="s">
        <v>74</v>
      </c>
      <c r="B30" s="66" t="s">
        <v>62</v>
      </c>
      <c r="C30" s="32" t="s">
        <v>46</v>
      </c>
      <c r="D30" s="68">
        <v>98</v>
      </c>
      <c r="E30" s="19" t="s">
        <v>11</v>
      </c>
      <c r="F30" s="59"/>
      <c r="G30" s="20">
        <f t="shared" si="6"/>
        <v>0</v>
      </c>
      <c r="H30" s="20" t="s">
        <v>12</v>
      </c>
      <c r="I30" s="20"/>
      <c r="J30" s="20">
        <f t="shared" si="8"/>
        <v>0</v>
      </c>
      <c r="K30" s="20" t="s">
        <v>12</v>
      </c>
      <c r="L30" s="18">
        <f t="shared" si="9"/>
        <v>0</v>
      </c>
      <c r="M30" s="21"/>
    </row>
    <row r="31" spans="1:13" x14ac:dyDescent="0.25">
      <c r="A31" s="63" t="s">
        <v>50</v>
      </c>
      <c r="B31" s="66" t="s">
        <v>75</v>
      </c>
      <c r="C31" s="23" t="s">
        <v>81</v>
      </c>
      <c r="D31" s="68">
        <v>3750</v>
      </c>
      <c r="E31" s="19" t="s">
        <v>47</v>
      </c>
      <c r="F31" s="59"/>
      <c r="G31" s="20">
        <f t="shared" si="6"/>
        <v>0</v>
      </c>
      <c r="H31" s="20" t="s">
        <v>12</v>
      </c>
      <c r="I31" s="20"/>
      <c r="J31" s="20">
        <f t="shared" si="8"/>
        <v>0</v>
      </c>
      <c r="K31" s="20" t="s">
        <v>12</v>
      </c>
      <c r="L31" s="18">
        <f t="shared" si="9"/>
        <v>0</v>
      </c>
      <c r="M31" s="21"/>
    </row>
    <row r="32" spans="1:13" x14ac:dyDescent="0.25">
      <c r="A32" s="63" t="s">
        <v>50</v>
      </c>
      <c r="B32" s="66" t="s">
        <v>76</v>
      </c>
      <c r="C32" s="23" t="s">
        <v>83</v>
      </c>
      <c r="D32" s="68">
        <f>102*2</f>
        <v>204</v>
      </c>
      <c r="E32" s="19" t="s">
        <v>11</v>
      </c>
      <c r="F32" s="59"/>
      <c r="G32" s="20">
        <f t="shared" si="6"/>
        <v>0</v>
      </c>
      <c r="H32" s="20" t="s">
        <v>12</v>
      </c>
      <c r="I32" s="20"/>
      <c r="J32" s="20">
        <f t="shared" si="8"/>
        <v>0</v>
      </c>
      <c r="K32" s="20" t="s">
        <v>12</v>
      </c>
      <c r="L32" s="18">
        <f t="shared" si="9"/>
        <v>0</v>
      </c>
      <c r="M32" s="21"/>
    </row>
    <row r="33" spans="1:13" x14ac:dyDescent="0.25">
      <c r="A33" s="63" t="s">
        <v>50</v>
      </c>
      <c r="B33" s="66" t="s">
        <v>90</v>
      </c>
      <c r="C33" s="23" t="s">
        <v>87</v>
      </c>
      <c r="D33" s="68">
        <v>48</v>
      </c>
      <c r="E33" s="19" t="s">
        <v>47</v>
      </c>
      <c r="F33" s="59"/>
      <c r="G33" s="20">
        <f t="shared" si="6"/>
        <v>0</v>
      </c>
      <c r="H33" s="20" t="s">
        <v>12</v>
      </c>
      <c r="I33" s="20"/>
      <c r="J33" s="20">
        <f t="shared" si="8"/>
        <v>0</v>
      </c>
      <c r="K33" s="20" t="s">
        <v>12</v>
      </c>
      <c r="L33" s="18">
        <f t="shared" si="9"/>
        <v>0</v>
      </c>
      <c r="M33" s="21"/>
    </row>
    <row r="34" spans="1:13" x14ac:dyDescent="0.25">
      <c r="A34" s="63" t="s">
        <v>94</v>
      </c>
      <c r="B34" s="66" t="s">
        <v>91</v>
      </c>
      <c r="C34" s="23" t="s">
        <v>64</v>
      </c>
      <c r="D34" s="68">
        <v>1</v>
      </c>
      <c r="E34" s="19" t="s">
        <v>11</v>
      </c>
      <c r="F34" s="59"/>
      <c r="G34" s="20">
        <f t="shared" si="6"/>
        <v>0</v>
      </c>
      <c r="H34" s="20" t="s">
        <v>12</v>
      </c>
      <c r="I34" s="20"/>
      <c r="J34" s="20">
        <f t="shared" si="8"/>
        <v>0</v>
      </c>
      <c r="K34" s="20" t="s">
        <v>12</v>
      </c>
      <c r="L34" s="18">
        <f t="shared" si="9"/>
        <v>0</v>
      </c>
      <c r="M34" s="21"/>
    </row>
    <row r="35" spans="1:13" x14ac:dyDescent="0.25">
      <c r="A35" s="63" t="s">
        <v>94</v>
      </c>
      <c r="B35" s="66" t="s">
        <v>92</v>
      </c>
      <c r="C35" s="23" t="s">
        <v>85</v>
      </c>
      <c r="D35" s="68">
        <v>1</v>
      </c>
      <c r="E35" s="19" t="s">
        <v>11</v>
      </c>
      <c r="F35" s="59"/>
      <c r="G35" s="20">
        <f t="shared" si="6"/>
        <v>0</v>
      </c>
      <c r="H35" s="20" t="s">
        <v>12</v>
      </c>
      <c r="I35" s="20"/>
      <c r="J35" s="20">
        <f t="shared" si="8"/>
        <v>0</v>
      </c>
      <c r="K35" s="20" t="s">
        <v>12</v>
      </c>
      <c r="L35" s="18">
        <f t="shared" si="9"/>
        <v>0</v>
      </c>
      <c r="M35" s="21"/>
    </row>
    <row r="36" spans="1:13" x14ac:dyDescent="0.25">
      <c r="A36" s="63" t="s">
        <v>94</v>
      </c>
      <c r="B36" s="66" t="s">
        <v>104</v>
      </c>
      <c r="C36" s="23" t="s">
        <v>65</v>
      </c>
      <c r="D36" s="68">
        <v>1</v>
      </c>
      <c r="E36" s="19" t="s">
        <v>11</v>
      </c>
      <c r="F36" s="59"/>
      <c r="G36" s="18" t="s">
        <v>12</v>
      </c>
      <c r="H36" s="18">
        <f t="shared" ref="H36" si="10">D36*F36</f>
        <v>0</v>
      </c>
      <c r="I36" s="18"/>
      <c r="J36" s="18" t="s">
        <v>12</v>
      </c>
      <c r="K36" s="18">
        <f>H36*1.21</f>
        <v>0</v>
      </c>
      <c r="L36" s="18">
        <f>K36-H36</f>
        <v>0</v>
      </c>
      <c r="M36" s="21"/>
    </row>
    <row r="37" spans="1:13" x14ac:dyDescent="0.25">
      <c r="A37" s="24"/>
      <c r="B37" s="24"/>
      <c r="C37" s="25"/>
      <c r="D37" s="26"/>
      <c r="E37" s="26"/>
      <c r="F37" s="33"/>
      <c r="G37" s="28"/>
      <c r="H37" s="28"/>
      <c r="I37" s="28"/>
      <c r="J37" s="28"/>
      <c r="K37" s="28"/>
      <c r="L37" s="28"/>
      <c r="M37" s="29"/>
    </row>
    <row r="38" spans="1:13" x14ac:dyDescent="0.25">
      <c r="A38" s="13" t="s">
        <v>23</v>
      </c>
      <c r="B38" s="13" t="s">
        <v>23</v>
      </c>
      <c r="C38" s="30" t="s">
        <v>24</v>
      </c>
      <c r="D38" s="15"/>
      <c r="E38" s="15"/>
      <c r="F38" s="34"/>
      <c r="G38" s="17"/>
      <c r="H38" s="17"/>
      <c r="I38" s="18"/>
      <c r="J38" s="17"/>
      <c r="K38" s="17"/>
      <c r="L38" s="17"/>
      <c r="M38" s="21"/>
    </row>
    <row r="39" spans="1:13" x14ac:dyDescent="0.25">
      <c r="A39" s="65" t="s">
        <v>95</v>
      </c>
      <c r="B39" s="67" t="s">
        <v>25</v>
      </c>
      <c r="C39" s="32" t="s">
        <v>84</v>
      </c>
      <c r="D39" s="68">
        <v>115</v>
      </c>
      <c r="E39" s="19" t="s">
        <v>27</v>
      </c>
      <c r="F39" s="61"/>
      <c r="G39" s="18">
        <f t="shared" ref="G39:G40" si="11">D39*F39</f>
        <v>0</v>
      </c>
      <c r="H39" s="18" t="s">
        <v>12</v>
      </c>
      <c r="I39" s="18"/>
      <c r="J39" s="18">
        <f t="shared" ref="J39:J40" si="12">G39*1.21</f>
        <v>0</v>
      </c>
      <c r="K39" s="18" t="s">
        <v>12</v>
      </c>
      <c r="L39" s="18">
        <f>J39-G39</f>
        <v>0</v>
      </c>
      <c r="M39" s="21"/>
    </row>
    <row r="40" spans="1:13" x14ac:dyDescent="0.25">
      <c r="A40" s="65" t="s">
        <v>21</v>
      </c>
      <c r="B40" s="67" t="s">
        <v>26</v>
      </c>
      <c r="C40" s="32" t="s">
        <v>96</v>
      </c>
      <c r="D40" s="68">
        <v>60</v>
      </c>
      <c r="E40" s="19" t="s">
        <v>11</v>
      </c>
      <c r="F40" s="61"/>
      <c r="G40" s="18">
        <f t="shared" si="11"/>
        <v>0</v>
      </c>
      <c r="H40" s="18" t="s">
        <v>12</v>
      </c>
      <c r="I40" s="18"/>
      <c r="J40" s="18">
        <f t="shared" si="12"/>
        <v>0</v>
      </c>
      <c r="K40" s="18" t="s">
        <v>12</v>
      </c>
      <c r="L40" s="18">
        <f>J40-G40</f>
        <v>0</v>
      </c>
      <c r="M40" s="21"/>
    </row>
    <row r="41" spans="1:13" x14ac:dyDescent="0.25">
      <c r="A41" s="65" t="s">
        <v>22</v>
      </c>
      <c r="B41" s="67" t="s">
        <v>43</v>
      </c>
      <c r="C41" s="32" t="s">
        <v>97</v>
      </c>
      <c r="D41" s="68">
        <v>47</v>
      </c>
      <c r="E41" s="19" t="s">
        <v>11</v>
      </c>
      <c r="F41" s="61"/>
      <c r="G41" s="18">
        <f t="shared" ref="G41" si="13">D41*F41</f>
        <v>0</v>
      </c>
      <c r="H41" s="18" t="s">
        <v>12</v>
      </c>
      <c r="I41" s="18"/>
      <c r="J41" s="18">
        <f t="shared" ref="J41" si="14">G41*1.21</f>
        <v>0</v>
      </c>
      <c r="K41" s="18" t="s">
        <v>12</v>
      </c>
      <c r="L41" s="18">
        <f>J41-G41</f>
        <v>0</v>
      </c>
      <c r="M41" s="21"/>
    </row>
    <row r="42" spans="1:13" x14ac:dyDescent="0.25">
      <c r="A42" s="65" t="s">
        <v>21</v>
      </c>
      <c r="B42" s="67" t="s">
        <v>55</v>
      </c>
      <c r="C42" s="32" t="s">
        <v>54</v>
      </c>
      <c r="D42" s="68">
        <v>1</v>
      </c>
      <c r="E42" s="19" t="s">
        <v>18</v>
      </c>
      <c r="F42" s="61"/>
      <c r="G42" s="18" t="s">
        <v>12</v>
      </c>
      <c r="H42" s="18">
        <f t="shared" ref="H42:H43" si="15">D42*F42</f>
        <v>0</v>
      </c>
      <c r="I42" s="18"/>
      <c r="J42" s="18" t="s">
        <v>12</v>
      </c>
      <c r="K42" s="18">
        <f>H42*1.21</f>
        <v>0</v>
      </c>
      <c r="L42" s="18">
        <f>K42-H42</f>
        <v>0</v>
      </c>
      <c r="M42" s="21"/>
    </row>
    <row r="43" spans="1:13" x14ac:dyDescent="0.25">
      <c r="A43" s="65" t="s">
        <v>95</v>
      </c>
      <c r="B43" s="67" t="s">
        <v>56</v>
      </c>
      <c r="C43" s="32" t="s">
        <v>93</v>
      </c>
      <c r="D43" s="68">
        <v>1</v>
      </c>
      <c r="E43" s="19" t="s">
        <v>18</v>
      </c>
      <c r="F43" s="61"/>
      <c r="G43" s="18" t="s">
        <v>12</v>
      </c>
      <c r="H43" s="18">
        <f t="shared" si="15"/>
        <v>0</v>
      </c>
      <c r="I43" s="18"/>
      <c r="J43" s="18" t="s">
        <v>12</v>
      </c>
      <c r="K43" s="18">
        <f>H43*1.21</f>
        <v>0</v>
      </c>
      <c r="L43" s="18">
        <f>K43-H43</f>
        <v>0</v>
      </c>
      <c r="M43" s="21"/>
    </row>
    <row r="45" spans="1:13" x14ac:dyDescent="0.25">
      <c r="A45" s="13" t="s">
        <v>28</v>
      </c>
      <c r="B45" s="13" t="s">
        <v>28</v>
      </c>
      <c r="C45" s="35">
        <f>SUM(G7:H43)</f>
        <v>0</v>
      </c>
      <c r="D45" s="30"/>
      <c r="E45" s="30"/>
      <c r="F45" s="36"/>
      <c r="G45" s="35">
        <f>SUM(G7:G43)</f>
        <v>0</v>
      </c>
      <c r="H45" s="35">
        <f>SUM(H7:H43)</f>
        <v>0</v>
      </c>
      <c r="I45" s="37"/>
      <c r="J45" s="35">
        <f>SUM(J7:J43)</f>
        <v>0</v>
      </c>
      <c r="K45" s="35">
        <f>SUM(K7:K43)</f>
        <v>0</v>
      </c>
      <c r="L45" s="35">
        <f>SUM(L7:L43)</f>
        <v>0</v>
      </c>
      <c r="M45" s="38"/>
    </row>
    <row r="46" spans="1:13" x14ac:dyDescent="0.25">
      <c r="A46" s="24"/>
      <c r="B46" s="24"/>
      <c r="C46" s="39"/>
      <c r="D46" s="26"/>
      <c r="E46" s="26"/>
      <c r="F46" s="27"/>
      <c r="G46" s="28"/>
      <c r="H46" s="28"/>
      <c r="I46" s="28"/>
      <c r="J46" s="28"/>
      <c r="K46" s="28"/>
      <c r="L46" s="28"/>
      <c r="M46" s="29"/>
    </row>
    <row r="47" spans="1:13" x14ac:dyDescent="0.25">
      <c r="A47" s="13" t="s">
        <v>34</v>
      </c>
      <c r="B47" s="13" t="s">
        <v>34</v>
      </c>
      <c r="C47" s="40" t="s">
        <v>29</v>
      </c>
      <c r="D47" s="41"/>
      <c r="E47" s="41" t="s">
        <v>30</v>
      </c>
      <c r="F47" s="42" t="s">
        <v>31</v>
      </c>
      <c r="G47" s="41" t="s">
        <v>32</v>
      </c>
      <c r="H47" s="41" t="s">
        <v>33</v>
      </c>
      <c r="I47" s="43"/>
      <c r="J47" s="44"/>
      <c r="K47" s="45"/>
      <c r="L47" s="45"/>
      <c r="M47" s="46"/>
    </row>
    <row r="48" spans="1:13" x14ac:dyDescent="0.25">
      <c r="A48" s="31" t="s">
        <v>51</v>
      </c>
      <c r="B48" s="31" t="s">
        <v>51</v>
      </c>
      <c r="C48" s="47" t="s">
        <v>35</v>
      </c>
      <c r="D48" s="19"/>
      <c r="E48" s="19"/>
      <c r="F48" s="48">
        <f>C45</f>
        <v>0</v>
      </c>
      <c r="G48" s="18">
        <f>H48-F48</f>
        <v>0</v>
      </c>
      <c r="H48" s="18">
        <f>F48*1.21</f>
        <v>0</v>
      </c>
      <c r="I48" s="43"/>
      <c r="J48" s="44"/>
      <c r="K48" s="45"/>
      <c r="L48" s="45"/>
      <c r="M48" s="46"/>
    </row>
    <row r="49" spans="1:13" x14ac:dyDescent="0.25">
      <c r="A49" s="31" t="s">
        <v>52</v>
      </c>
      <c r="B49" s="31" t="s">
        <v>52</v>
      </c>
      <c r="C49" s="47" t="s">
        <v>36</v>
      </c>
      <c r="D49" s="47"/>
      <c r="E49" s="49" t="e">
        <f>F49/F48</f>
        <v>#DIV/0!</v>
      </c>
      <c r="F49" s="50">
        <f>G45</f>
        <v>0</v>
      </c>
      <c r="G49" s="18">
        <f>H49-F49</f>
        <v>0</v>
      </c>
      <c r="H49" s="18">
        <f>F49*1.21</f>
        <v>0</v>
      </c>
      <c r="I49" s="43"/>
      <c r="J49" s="44"/>
      <c r="K49" s="45"/>
      <c r="L49" s="45"/>
      <c r="M49" s="46"/>
    </row>
    <row r="50" spans="1:13" x14ac:dyDescent="0.25">
      <c r="A50" s="31" t="s">
        <v>53</v>
      </c>
      <c r="B50" s="31" t="s">
        <v>53</v>
      </c>
      <c r="C50" s="47" t="s">
        <v>37</v>
      </c>
      <c r="D50" s="47"/>
      <c r="E50" s="49" t="e">
        <f>F50/F48</f>
        <v>#DIV/0!</v>
      </c>
      <c r="F50" s="50">
        <f>H45</f>
        <v>0</v>
      </c>
      <c r="G50" s="18">
        <f>H50-F50</f>
        <v>0</v>
      </c>
      <c r="H50" s="18">
        <f>F50*1.21</f>
        <v>0</v>
      </c>
      <c r="I50" s="43"/>
      <c r="J50" s="44"/>
      <c r="K50" s="45"/>
      <c r="L50" s="45"/>
      <c r="M50" s="46"/>
    </row>
    <row r="51" spans="1:13" x14ac:dyDescent="0.25">
      <c r="A51" s="24"/>
      <c r="B51" s="24"/>
      <c r="C51" s="51"/>
      <c r="D51" s="26"/>
      <c r="E51" s="26"/>
      <c r="F51" s="27"/>
      <c r="G51" s="28"/>
      <c r="H51" s="28"/>
      <c r="I51" s="28"/>
      <c r="J51" s="28"/>
      <c r="K51" s="28"/>
      <c r="L51" s="28"/>
      <c r="M51" s="29"/>
    </row>
    <row r="52" spans="1:13" ht="15.75" thickBot="1" x14ac:dyDescent="0.3">
      <c r="A52" s="52" t="s">
        <v>38</v>
      </c>
      <c r="B52" s="52" t="s">
        <v>38</v>
      </c>
      <c r="C52" s="73" t="s">
        <v>107</v>
      </c>
      <c r="D52" s="53"/>
      <c r="E52" s="53"/>
      <c r="F52" s="54" t="s">
        <v>39</v>
      </c>
      <c r="G52" s="76"/>
      <c r="H52" s="76"/>
      <c r="I52" s="62"/>
      <c r="J52" s="76"/>
      <c r="K52" s="76"/>
      <c r="L52" s="62"/>
      <c r="M52" s="55"/>
    </row>
    <row r="61" spans="1:13" x14ac:dyDescent="0.25">
      <c r="F61" s="22"/>
    </row>
  </sheetData>
  <mergeCells count="13">
    <mergeCell ref="A4:A5"/>
    <mergeCell ref="L4:L6"/>
    <mergeCell ref="G52:H52"/>
    <mergeCell ref="J52:K52"/>
    <mergeCell ref="B1:C1"/>
    <mergeCell ref="D1:E1"/>
    <mergeCell ref="B3:L3"/>
    <mergeCell ref="B4:B5"/>
    <mergeCell ref="C4:C5"/>
    <mergeCell ref="D4:D5"/>
    <mergeCell ref="E4:E5"/>
    <mergeCell ref="F4:H4"/>
    <mergeCell ref="J4:K4"/>
  </mergeCells>
  <phoneticPr fontId="6" type="noConversion"/>
  <pageMargins left="0.7" right="0.7" top="0.78740157499999996" bottom="0.78740157499999996" header="0.3" footer="0.3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2020-05-20T14:38:42Z</dcterms:modified>
</cp:coreProperties>
</file>